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3-week cash flow foreca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<sst xmlns="http://schemas.openxmlformats.org/spreadsheetml/2006/main" count="45" uniqueCount="44">
  <si>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13-week cash flow forecast</t>
  </si>
  <si>
    <t xml:space="preserve">Enter the first Monday, opening cash and your minimum balance, then weekly receipts and payments. Totals, closing cash and shortfalls calculate.</t>
  </si>
  <si>
    <t xml:space="preserve">Week 1 starts (Monday)</t>
  </si>
  <si>
    <t xml:space="preserve">Opening cash balance</t>
  </si>
  <si>
    <t xml:space="preserve">Minimum cash balance</t>
  </si>
  <si>
    <t xml:space="preserve">Week</t>
  </si>
  <si>
    <t xml:space="preserve">Week 1</t>
  </si>
  <si>
    <t xml:space="preserve">Week 2</t>
  </si>
  <si>
    <t xml:space="preserve">Week 3</t>
  </si>
  <si>
    <t xml:space="preserve">Week 4</t>
  </si>
  <si>
    <t xml:space="preserve">Week 5</t>
  </si>
  <si>
    <t xml:space="preserve">Week 6</t>
  </si>
  <si>
    <t xml:space="preserve">Week 7</t>
  </si>
  <si>
    <t xml:space="preserve">Week 8</t>
  </si>
  <si>
    <t xml:space="preserve">Week 9</t>
  </si>
  <si>
    <t xml:space="preserve">Week 10</t>
  </si>
  <si>
    <t xml:space="preserve">Week 11</t>
  </si>
  <si>
    <t xml:space="preserve">Week 12</t>
  </si>
  <si>
    <t xml:space="preserve">Week 13</t>
  </si>
  <si>
    <t xml:space="preserve">13-week total</t>
  </si>
  <si>
    <t xml:space="preserve">Week starting</t>
  </si>
  <si>
    <t xml:space="preserve">Cash receipts</t>
  </si>
  <si>
    <t xml:space="preserve">Customer collections</t>
  </si>
  <si>
    <t xml:space="preserve">Other receipts</t>
  </si>
  <si>
    <t xml:space="preserve">Total receipts</t>
  </si>
  <si>
    <t xml:space="preserve">Cash disbursements</t>
  </si>
  <si>
    <t xml:space="preserve">Payroll and benefits</t>
  </si>
  <si>
    <t xml:space="preserve">Suppliers and inventory</t>
  </si>
  <si>
    <t xml:space="preserve">Rent and occupancy</t>
  </si>
  <si>
    <t xml:space="preserve">Taxes</t>
  </si>
  <si>
    <t xml:space="preserve">Debt service</t>
  </si>
  <si>
    <t xml:space="preserve">Capital expenditures</t>
  </si>
  <si>
    <t xml:space="preserve">Other disbursements</t>
  </si>
  <si>
    <t xml:space="preserve">Total disbursements</t>
  </si>
  <si>
    <t xml:space="preserve">Net cash flow</t>
  </si>
  <si>
    <t xml:space="preserve">Opening cash</t>
  </si>
  <si>
    <t xml:space="preserve">Closing cash</t>
  </si>
  <si>
    <t xml:space="preserve">Cushion (shortfall) against minimum</t>
  </si>
  <si>
    <t xml:space="preserve">Weeks below the minimum</t>
  </si>
  <si>
    <t xml:space="preserve">Lowest closing cash</t>
  </si>
  <si>
    <t xml:space="preserve">Roll it forward</t>
  </si>
  <si>
    <t xml:space="preserve">Actual closing cash (enter after the week ends)</t>
  </si>
  <si>
    <t xml:space="preserve">Variance: actual less forecast</t>
  </si>
  <si>
    <t xml:space="preserve">From the 13-week cash flow forecast template at https://aiaccountingvendors.com/tools/cash-flow-forecast-template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</si>
</sst>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.00;\(#,##0.00\);\-"/>
    <numFmt numFmtId="167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7"/>
      <name val="Arial"/>
      <family val="0"/>
      <charset val="1"/>
    </font>
    <font>
      <i val="true"/>
      <sz val="9"/>
      <color rgb="FF4B525B"/>
      <name val="Arial"/>
      <family val="0"/>
      <charset val="1"/>
    </font>
    <font>
      <b val="true"/>
      <sz val="10"/>
      <color rgb="FF121417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121417"/>
      <name val="Arial"/>
      <family val="0"/>
      <charset val="1"/>
    </font>
    <font>
      <sz val="10"/>
      <color rgb="FF12141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BE0"/>
        <bgColor rgb="FFF7F8FA"/>
      </patternFill>
    </fill>
    <fill>
      <patternFill patternType="solid">
        <fgColor rgb="FFF7F8FA"/>
        <bgColor rgb="FFFFFBE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/>
      <right/>
      <top/>
      <bottom style="thin">
        <color rgb="FF121417"/>
      </bottom>
      <diagonal/>
    </border>
    <border diagonalUp="false" diagonalDown="false">
      <left/>
      <right/>
      <top style="thin">
        <color rgb="FF121417"/>
      </top>
      <bottom/>
      <diagonal/>
    </border>
    <border diagonalUp="false" diagonalDown="false">
      <left/>
      <right/>
      <top style="thin">
        <color rgb="FF121417"/>
      </top>
      <bottom style="double">
        <color rgb="FF12141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8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CCFFFF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25B"/>
      <rgbColor rgb="FF969696"/>
      <rgbColor rgb="FF003366"/>
      <rgbColor rgb="FF339966"/>
      <rgbColor rgb="FF1214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4" min="2" style="0" width="12"/>
    <col collapsed="false" customWidth="true" hidden="false" outlineLevel="0" max="15" min="15" style="0" width="13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46328</v>
      </c>
    </row>
    <row r="5" customFormat="false" ht="15" hidden="false" customHeight="false" outlineLevel="0" collapsed="false">
      <c r="A5" s="3" t="s">
        <v>3</v>
      </c>
      <c r="B5" s="5" t="n">
        <v>118000</v>
      </c>
    </row>
    <row r="6" customFormat="false" ht="15" hidden="false" customHeight="false" outlineLevel="0" collapsed="false">
      <c r="A6" s="3" t="s">
        <v>4</v>
      </c>
      <c r="B6" s="5" t="n">
        <v>50000</v>
      </c>
    </row>
    <row r="8" customFormat="false" ht="15" hidden="false" customHeight="false" outlineLevel="0" collapsed="false">
      <c r="A8" s="6" t="s">
        <v>5</v>
      </c>
      <c r="B8" s="7" t="s">
        <v>6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12</v>
      </c>
      <c r="I8" s="7" t="s">
        <v>13</v>
      </c>
      <c r="J8" s="7" t="s">
        <v>14</v>
      </c>
      <c r="K8" s="7" t="s">
        <v>15</v>
      </c>
      <c r="L8" s="7" t="s">
        <v>16</v>
      </c>
      <c r="M8" s="7" t="s">
        <v>17</v>
      </c>
      <c r="N8" s="7" t="s">
        <v>18</v>
      </c>
      <c r="O8" s="7" t="s">
        <v>19</v>
      </c>
    </row>
    <row r="9" customFormat="false" ht="15" hidden="false" customHeight="false" outlineLevel="0" collapsed="false">
      <c r="A9" s="2" t="s">
        <v>20</v>
      </c>
      <c r="B9" s="8" t="n">
        <f aca="false">$B$4+0</f>
        <v>46328</v>
      </c>
      <c r="C9" s="8" t="n">
        <f aca="false">$B$4+7</f>
        <v>46335</v>
      </c>
      <c r="D9" s="8" t="n">
        <f aca="false">$B$4+14</f>
        <v>46342</v>
      </c>
      <c r="E9" s="8" t="n">
        <f aca="false">$B$4+21</f>
        <v>46349</v>
      </c>
      <c r="F9" s="8" t="n">
        <f aca="false">$B$4+28</f>
        <v>46356</v>
      </c>
      <c r="G9" s="8" t="n">
        <f aca="false">$B$4+35</f>
        <v>46363</v>
      </c>
      <c r="H9" s="8" t="n">
        <f aca="false">$B$4+42</f>
        <v>46370</v>
      </c>
      <c r="I9" s="8" t="n">
        <f aca="false">$B$4+49</f>
        <v>46377</v>
      </c>
      <c r="J9" s="8" t="n">
        <f aca="false">$B$4+56</f>
        <v>46384</v>
      </c>
      <c r="K9" s="8" t="n">
        <f aca="false">$B$4+63</f>
        <v>46391</v>
      </c>
      <c r="L9" s="8" t="n">
        <f aca="false">$B$4+70</f>
        <v>46398</v>
      </c>
      <c r="M9" s="8" t="n">
        <f aca="false">$B$4+77</f>
        <v>46405</v>
      </c>
      <c r="N9" s="8" t="n">
        <f aca="false">$B$4+84</f>
        <v>46412</v>
      </c>
    </row>
    <row r="11" customFormat="false" ht="15" hidden="false" customHeight="false" outlineLevel="0" collapsed="false">
      <c r="A11" s="9" t="s">
        <v>21</v>
      </c>
    </row>
    <row r="12" customFormat="false" ht="15" hidden="false" customHeight="false" outlineLevel="0" collapsed="false">
      <c r="A12" s="10" t="s">
        <v>22</v>
      </c>
      <c r="B12" s="5" t="n">
        <v>52000</v>
      </c>
      <c r="C12" s="5" t="n">
        <v>48500</v>
      </c>
      <c r="D12" s="5" t="n">
        <v>55200</v>
      </c>
      <c r="E12" s="5" t="n">
        <v>50800</v>
      </c>
      <c r="F12" s="5" t="n">
        <v>47300</v>
      </c>
      <c r="G12" s="5" t="n">
        <v>53600</v>
      </c>
      <c r="H12" s="5" t="n">
        <v>49900</v>
      </c>
      <c r="I12" s="5" t="n">
        <v>38200</v>
      </c>
      <c r="J12" s="5" t="n">
        <v>31500</v>
      </c>
      <c r="K12" s="5" t="n">
        <v>54100</v>
      </c>
      <c r="L12" s="5" t="n">
        <v>51700</v>
      </c>
      <c r="M12" s="5" t="n">
        <v>56300</v>
      </c>
      <c r="N12" s="5" t="n">
        <v>50400</v>
      </c>
      <c r="O12" s="11" t="n">
        <f aca="false">SUM(B12:N12)</f>
        <v>639500</v>
      </c>
    </row>
    <row r="13" customFormat="false" ht="15" hidden="false" customHeight="false" outlineLevel="0" collapsed="false">
      <c r="A13" s="10" t="s">
        <v>23</v>
      </c>
      <c r="B13" s="5"/>
      <c r="C13" s="5"/>
      <c r="D13" s="5"/>
      <c r="E13" s="5" t="n">
        <v>3200</v>
      </c>
      <c r="F13" s="5"/>
      <c r="G13" s="5"/>
      <c r="H13" s="5"/>
      <c r="I13" s="5"/>
      <c r="J13" s="5"/>
      <c r="K13" s="5"/>
      <c r="L13" s="5"/>
      <c r="M13" s="5"/>
      <c r="N13" s="5" t="n">
        <v>1500</v>
      </c>
      <c r="O13" s="11" t="n">
        <f aca="false">SUM(B13:N13)</f>
        <v>4700</v>
      </c>
    </row>
    <row r="14" customFormat="false" ht="15" hidden="false" customHeight="false" outlineLevel="0" collapsed="false">
      <c r="A14" s="12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11" t="n">
        <f aca="false">SUM(B14:N14)</f>
        <v>0</v>
      </c>
    </row>
    <row r="15" customFormat="false" ht="15" hidden="false" customHeight="false" outlineLevel="0" collapsed="false">
      <c r="A15" s="12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11" t="n">
        <f aca="false">SUM(B15:N15)</f>
        <v>0</v>
      </c>
    </row>
    <row r="16" customFormat="false" ht="15" hidden="false" customHeight="false" outlineLevel="0" collapsed="false">
      <c r="A16" s="3" t="s">
        <v>24</v>
      </c>
      <c r="B16" s="13" t="n">
        <f aca="false">SUM(B12:B15)</f>
        <v>52000</v>
      </c>
      <c r="C16" s="13" t="n">
        <f aca="false">SUM(C12:C15)</f>
        <v>48500</v>
      </c>
      <c r="D16" s="13" t="n">
        <f aca="false">SUM(D12:D15)</f>
        <v>55200</v>
      </c>
      <c r="E16" s="13" t="n">
        <f aca="false">SUM(E12:E15)</f>
        <v>54000</v>
      </c>
      <c r="F16" s="13" t="n">
        <f aca="false">SUM(F12:F15)</f>
        <v>47300</v>
      </c>
      <c r="G16" s="13" t="n">
        <f aca="false">SUM(G12:G15)</f>
        <v>53600</v>
      </c>
      <c r="H16" s="13" t="n">
        <f aca="false">SUM(H12:H15)</f>
        <v>49900</v>
      </c>
      <c r="I16" s="13" t="n">
        <f aca="false">SUM(I12:I15)</f>
        <v>38200</v>
      </c>
      <c r="J16" s="13" t="n">
        <f aca="false">SUM(J12:J15)</f>
        <v>31500</v>
      </c>
      <c r="K16" s="13" t="n">
        <f aca="false">SUM(K12:K15)</f>
        <v>54100</v>
      </c>
      <c r="L16" s="13" t="n">
        <f aca="false">SUM(L12:L15)</f>
        <v>51700</v>
      </c>
      <c r="M16" s="13" t="n">
        <f aca="false">SUM(M12:M15)</f>
        <v>56300</v>
      </c>
      <c r="N16" s="13" t="n">
        <f aca="false">SUM(N12:N15)</f>
        <v>51900</v>
      </c>
      <c r="O16" s="13" t="n">
        <f aca="false">SUM(O12:O15)</f>
        <v>644200</v>
      </c>
    </row>
    <row r="18" customFormat="false" ht="15" hidden="false" customHeight="false" outlineLevel="0" collapsed="false">
      <c r="A18" s="9" t="s">
        <v>25</v>
      </c>
    </row>
    <row r="19" customFormat="false" ht="15" hidden="false" customHeight="false" outlineLevel="0" collapsed="false">
      <c r="A19" s="10" t="s">
        <v>26</v>
      </c>
      <c r="B19" s="5" t="n">
        <v>41500</v>
      </c>
      <c r="C19" s="5"/>
      <c r="D19" s="5" t="n">
        <v>41500</v>
      </c>
      <c r="E19" s="5"/>
      <c r="F19" s="5" t="n">
        <v>41500</v>
      </c>
      <c r="G19" s="5"/>
      <c r="H19" s="5" t="n">
        <v>41500</v>
      </c>
      <c r="I19" s="5"/>
      <c r="J19" s="5" t="n">
        <v>41500</v>
      </c>
      <c r="K19" s="5"/>
      <c r="L19" s="5" t="n">
        <v>41500</v>
      </c>
      <c r="M19" s="5"/>
      <c r="N19" s="5" t="n">
        <v>41500</v>
      </c>
      <c r="O19" s="11" t="n">
        <f aca="false">SUM(B19:N19)</f>
        <v>290500</v>
      </c>
    </row>
    <row r="20" customFormat="false" ht="15" hidden="false" customHeight="false" outlineLevel="0" collapsed="false">
      <c r="A20" s="10" t="s">
        <v>27</v>
      </c>
      <c r="B20" s="5" t="n">
        <v>21800</v>
      </c>
      <c r="C20" s="5" t="n">
        <v>19400</v>
      </c>
      <c r="D20" s="5" t="n">
        <v>23600</v>
      </c>
      <c r="E20" s="5" t="n">
        <v>20100</v>
      </c>
      <c r="F20" s="5" t="n">
        <v>22500</v>
      </c>
      <c r="G20" s="5" t="n">
        <v>24800</v>
      </c>
      <c r="H20" s="5" t="n">
        <v>26300</v>
      </c>
      <c r="I20" s="5" t="n">
        <v>18900</v>
      </c>
      <c r="J20" s="5" t="n">
        <v>15200</v>
      </c>
      <c r="K20" s="5" t="n">
        <v>21400</v>
      </c>
      <c r="L20" s="5" t="n">
        <v>20700</v>
      </c>
      <c r="M20" s="5" t="n">
        <v>22900</v>
      </c>
      <c r="N20" s="5" t="n">
        <v>21100</v>
      </c>
      <c r="O20" s="11" t="n">
        <f aca="false">SUM(B20:N20)</f>
        <v>278700</v>
      </c>
    </row>
    <row r="21" customFormat="false" ht="15" hidden="false" customHeight="false" outlineLevel="0" collapsed="false">
      <c r="A21" s="10" t="s">
        <v>28</v>
      </c>
      <c r="B21" s="5" t="n">
        <v>12500</v>
      </c>
      <c r="C21" s="5"/>
      <c r="D21" s="5"/>
      <c r="E21" s="5"/>
      <c r="F21" s="5" t="n">
        <v>12500</v>
      </c>
      <c r="G21" s="5"/>
      <c r="H21" s="5"/>
      <c r="I21" s="5"/>
      <c r="J21" s="5" t="n">
        <v>12500</v>
      </c>
      <c r="K21" s="5"/>
      <c r="L21" s="5"/>
      <c r="M21" s="5"/>
      <c r="N21" s="5"/>
      <c r="O21" s="11" t="n">
        <f aca="false">SUM(B21:N21)</f>
        <v>37500</v>
      </c>
    </row>
    <row r="22" customFormat="false" ht="15" hidden="false" customHeight="false" outlineLevel="0" collapsed="false">
      <c r="A22" s="10" t="s">
        <v>29</v>
      </c>
      <c r="B22" s="5"/>
      <c r="C22" s="5"/>
      <c r="D22" s="5" t="n">
        <v>6200</v>
      </c>
      <c r="E22" s="5"/>
      <c r="F22" s="5"/>
      <c r="G22" s="5"/>
      <c r="H22" s="5" t="n">
        <v>6800</v>
      </c>
      <c r="I22" s="5"/>
      <c r="J22" s="5"/>
      <c r="K22" s="5"/>
      <c r="L22" s="5" t="n">
        <v>24300</v>
      </c>
      <c r="M22" s="5"/>
      <c r="N22" s="5"/>
      <c r="O22" s="11" t="n">
        <f aca="false">SUM(B22:N22)</f>
        <v>37300</v>
      </c>
    </row>
    <row r="23" customFormat="false" ht="15" hidden="false" customHeight="false" outlineLevel="0" collapsed="false">
      <c r="A23" s="10" t="s">
        <v>30</v>
      </c>
      <c r="B23" s="5"/>
      <c r="C23" s="5" t="n">
        <v>6800</v>
      </c>
      <c r="D23" s="5"/>
      <c r="E23" s="5"/>
      <c r="F23" s="5"/>
      <c r="G23" s="5" t="n">
        <v>6800</v>
      </c>
      <c r="H23" s="5"/>
      <c r="I23" s="5"/>
      <c r="J23" s="5"/>
      <c r="K23" s="5" t="n">
        <v>6800</v>
      </c>
      <c r="L23" s="5"/>
      <c r="M23" s="5"/>
      <c r="N23" s="5"/>
      <c r="O23" s="11" t="n">
        <f aca="false">SUM(B23:N23)</f>
        <v>20400</v>
      </c>
    </row>
    <row r="24" customFormat="false" ht="15" hidden="false" customHeight="false" outlineLevel="0" collapsed="false">
      <c r="A24" s="10" t="s">
        <v>31</v>
      </c>
      <c r="B24" s="5"/>
      <c r="C24" s="5"/>
      <c r="D24" s="5"/>
      <c r="E24" s="5"/>
      <c r="F24" s="5"/>
      <c r="G24" s="5"/>
      <c r="H24" s="5" t="n">
        <v>28000</v>
      </c>
      <c r="I24" s="5"/>
      <c r="J24" s="5"/>
      <c r="K24" s="5"/>
      <c r="L24" s="5"/>
      <c r="M24" s="5"/>
      <c r="N24" s="5"/>
      <c r="O24" s="11" t="n">
        <f aca="false">SUM(B24:N24)</f>
        <v>28000</v>
      </c>
    </row>
    <row r="25" customFormat="false" ht="15" hidden="false" customHeight="false" outlineLevel="0" collapsed="false">
      <c r="A25" s="10" t="s">
        <v>32</v>
      </c>
      <c r="B25" s="5" t="n">
        <v>1800</v>
      </c>
      <c r="C25" s="5" t="n">
        <v>2100</v>
      </c>
      <c r="D25" s="5" t="n">
        <v>1600</v>
      </c>
      <c r="E25" s="5" t="n">
        <v>2400</v>
      </c>
      <c r="F25" s="5" t="n">
        <v>1900</v>
      </c>
      <c r="G25" s="5" t="n">
        <v>2200</v>
      </c>
      <c r="H25" s="5" t="n">
        <v>3100</v>
      </c>
      <c r="I25" s="5" t="n">
        <v>1500</v>
      </c>
      <c r="J25" s="5" t="n">
        <v>1200</v>
      </c>
      <c r="K25" s="5" t="n">
        <v>2300</v>
      </c>
      <c r="L25" s="5" t="n">
        <v>1900</v>
      </c>
      <c r="M25" s="5" t="n">
        <v>2000</v>
      </c>
      <c r="N25" s="5" t="n">
        <v>1700</v>
      </c>
      <c r="O25" s="11" t="n">
        <f aca="false">SUM(B25:N25)</f>
        <v>25700</v>
      </c>
    </row>
    <row r="26" customFormat="false" ht="15" hidden="false" customHeight="false" outlineLevel="0" collapsed="false">
      <c r="A26" s="12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11" t="n">
        <f aca="false">SUM(B26:N26)</f>
        <v>0</v>
      </c>
    </row>
    <row r="27" customFormat="false" ht="15" hidden="false" customHeight="false" outlineLevel="0" collapsed="false">
      <c r="A27" s="12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11" t="n">
        <f aca="false">SUM(B27:N27)</f>
        <v>0</v>
      </c>
    </row>
    <row r="28" customFormat="false" ht="15" hidden="false" customHeight="false" outlineLevel="0" collapsed="false">
      <c r="A28" s="3" t="s">
        <v>33</v>
      </c>
      <c r="B28" s="13" t="n">
        <f aca="false">SUM(B19:B27)</f>
        <v>77600</v>
      </c>
      <c r="C28" s="13" t="n">
        <f aca="false">SUM(C19:C27)</f>
        <v>28300</v>
      </c>
      <c r="D28" s="13" t="n">
        <f aca="false">SUM(D19:D27)</f>
        <v>72900</v>
      </c>
      <c r="E28" s="13" t="n">
        <f aca="false">SUM(E19:E27)</f>
        <v>22500</v>
      </c>
      <c r="F28" s="13" t="n">
        <f aca="false">SUM(F19:F27)</f>
        <v>78400</v>
      </c>
      <c r="G28" s="13" t="n">
        <f aca="false">SUM(G19:G27)</f>
        <v>33800</v>
      </c>
      <c r="H28" s="13" t="n">
        <f aca="false">SUM(H19:H27)</f>
        <v>105700</v>
      </c>
      <c r="I28" s="13" t="n">
        <f aca="false">SUM(I19:I27)</f>
        <v>20400</v>
      </c>
      <c r="J28" s="13" t="n">
        <f aca="false">SUM(J19:J27)</f>
        <v>70400</v>
      </c>
      <c r="K28" s="13" t="n">
        <f aca="false">SUM(K19:K27)</f>
        <v>30500</v>
      </c>
      <c r="L28" s="13" t="n">
        <f aca="false">SUM(L19:L27)</f>
        <v>88400</v>
      </c>
      <c r="M28" s="13" t="n">
        <f aca="false">SUM(M19:M27)</f>
        <v>24900</v>
      </c>
      <c r="N28" s="13" t="n">
        <f aca="false">SUM(N19:N27)</f>
        <v>64300</v>
      </c>
      <c r="O28" s="13" t="n">
        <f aca="false">SUM(O19:O27)</f>
        <v>718100</v>
      </c>
    </row>
    <row r="30" customFormat="false" ht="15" hidden="false" customHeight="false" outlineLevel="0" collapsed="false">
      <c r="A30" s="3" t="s">
        <v>34</v>
      </c>
      <c r="B30" s="14" t="n">
        <f aca="false">B16-B28</f>
        <v>-25600</v>
      </c>
      <c r="C30" s="14" t="n">
        <f aca="false">C16-C28</f>
        <v>20200</v>
      </c>
      <c r="D30" s="14" t="n">
        <f aca="false">D16-D28</f>
        <v>-17700</v>
      </c>
      <c r="E30" s="14" t="n">
        <f aca="false">E16-E28</f>
        <v>31500</v>
      </c>
      <c r="F30" s="14" t="n">
        <f aca="false">F16-F28</f>
        <v>-31100</v>
      </c>
      <c r="G30" s="14" t="n">
        <f aca="false">G16-G28</f>
        <v>19800</v>
      </c>
      <c r="H30" s="14" t="n">
        <f aca="false">H16-H28</f>
        <v>-55800</v>
      </c>
      <c r="I30" s="14" t="n">
        <f aca="false">I16-I28</f>
        <v>17800</v>
      </c>
      <c r="J30" s="14" t="n">
        <f aca="false">J16-J28</f>
        <v>-38900</v>
      </c>
      <c r="K30" s="14" t="n">
        <f aca="false">K16-K28</f>
        <v>23600</v>
      </c>
      <c r="L30" s="14" t="n">
        <f aca="false">L16-L28</f>
        <v>-36700</v>
      </c>
      <c r="M30" s="14" t="n">
        <f aca="false">M16-M28</f>
        <v>31400</v>
      </c>
      <c r="N30" s="14" t="n">
        <f aca="false">N16-N28</f>
        <v>-12400</v>
      </c>
      <c r="O30" s="14" t="n">
        <f aca="false">SUM(B30:N30)</f>
        <v>-73900</v>
      </c>
    </row>
    <row r="31" customFormat="false" ht="15" hidden="false" customHeight="false" outlineLevel="0" collapsed="false">
      <c r="A31" s="10" t="s">
        <v>35</v>
      </c>
      <c r="B31" s="11" t="n">
        <f aca="false">$B$5</f>
        <v>118000</v>
      </c>
      <c r="C31" s="11" t="n">
        <f aca="false">B32</f>
        <v>92400</v>
      </c>
      <c r="D31" s="11" t="n">
        <f aca="false">C32</f>
        <v>112600</v>
      </c>
      <c r="E31" s="11" t="n">
        <f aca="false">D32</f>
        <v>94900</v>
      </c>
      <c r="F31" s="11" t="n">
        <f aca="false">E32</f>
        <v>126400</v>
      </c>
      <c r="G31" s="11" t="n">
        <f aca="false">F32</f>
        <v>95300</v>
      </c>
      <c r="H31" s="11" t="n">
        <f aca="false">G32</f>
        <v>115100</v>
      </c>
      <c r="I31" s="11" t="n">
        <f aca="false">H32</f>
        <v>59300</v>
      </c>
      <c r="J31" s="11" t="n">
        <f aca="false">I32</f>
        <v>77100</v>
      </c>
      <c r="K31" s="11" t="n">
        <f aca="false">J32</f>
        <v>38200</v>
      </c>
      <c r="L31" s="11" t="n">
        <f aca="false">K32</f>
        <v>61800</v>
      </c>
      <c r="M31" s="11" t="n">
        <f aca="false">L32</f>
        <v>25100</v>
      </c>
      <c r="N31" s="11" t="n">
        <f aca="false">M32</f>
        <v>56500</v>
      </c>
    </row>
    <row r="32" customFormat="false" ht="15" hidden="false" customHeight="false" outlineLevel="0" collapsed="false">
      <c r="A32" s="3" t="s">
        <v>36</v>
      </c>
      <c r="B32" s="15" t="n">
        <f aca="false">B31+B30</f>
        <v>92400</v>
      </c>
      <c r="C32" s="15" t="n">
        <f aca="false">C31+C30</f>
        <v>112600</v>
      </c>
      <c r="D32" s="15" t="n">
        <f aca="false">D31+D30</f>
        <v>94900</v>
      </c>
      <c r="E32" s="15" t="n">
        <f aca="false">E31+E30</f>
        <v>126400</v>
      </c>
      <c r="F32" s="15" t="n">
        <f aca="false">F31+F30</f>
        <v>95300</v>
      </c>
      <c r="G32" s="15" t="n">
        <f aca="false">G31+G30</f>
        <v>115100</v>
      </c>
      <c r="H32" s="15" t="n">
        <f aca="false">H31+H30</f>
        <v>59300</v>
      </c>
      <c r="I32" s="15" t="n">
        <f aca="false">I31+I30</f>
        <v>77100</v>
      </c>
      <c r="J32" s="15" t="n">
        <f aca="false">J31+J30</f>
        <v>38200</v>
      </c>
      <c r="K32" s="15" t="n">
        <f aca="false">K31+K30</f>
        <v>61800</v>
      </c>
      <c r="L32" s="15" t="n">
        <f aca="false">L31+L30</f>
        <v>25100</v>
      </c>
      <c r="M32" s="15" t="n">
        <f aca="false">M31+M30</f>
        <v>56500</v>
      </c>
      <c r="N32" s="15" t="n">
        <f aca="false">N31+N30</f>
        <v>44100</v>
      </c>
      <c r="O32" s="15" t="n">
        <f aca="false">N32</f>
        <v>44100</v>
      </c>
    </row>
    <row r="33" customFormat="false" ht="15" hidden="false" customHeight="false" outlineLevel="0" collapsed="false">
      <c r="A33" s="10" t="s">
        <v>4</v>
      </c>
      <c r="B33" s="11" t="n">
        <f aca="false">$B$6</f>
        <v>50000</v>
      </c>
      <c r="C33" s="11" t="n">
        <f aca="false">$B$6</f>
        <v>50000</v>
      </c>
      <c r="D33" s="11" t="n">
        <f aca="false">$B$6</f>
        <v>50000</v>
      </c>
      <c r="E33" s="11" t="n">
        <f aca="false">$B$6</f>
        <v>50000</v>
      </c>
      <c r="F33" s="11" t="n">
        <f aca="false">$B$6</f>
        <v>50000</v>
      </c>
      <c r="G33" s="11" t="n">
        <f aca="false">$B$6</f>
        <v>50000</v>
      </c>
      <c r="H33" s="11" t="n">
        <f aca="false">$B$6</f>
        <v>50000</v>
      </c>
      <c r="I33" s="11" t="n">
        <f aca="false">$B$6</f>
        <v>50000</v>
      </c>
      <c r="J33" s="11" t="n">
        <f aca="false">$B$6</f>
        <v>50000</v>
      </c>
      <c r="K33" s="11" t="n">
        <f aca="false">$B$6</f>
        <v>50000</v>
      </c>
      <c r="L33" s="11" t="n">
        <f aca="false">$B$6</f>
        <v>50000</v>
      </c>
      <c r="M33" s="11" t="n">
        <f aca="false">$B$6</f>
        <v>50000</v>
      </c>
      <c r="N33" s="11" t="n">
        <f aca="false">$B$6</f>
        <v>50000</v>
      </c>
    </row>
    <row r="34" customFormat="false" ht="15" hidden="false" customHeight="false" outlineLevel="0" collapsed="false">
      <c r="A34" s="3" t="s">
        <v>37</v>
      </c>
      <c r="B34" s="14" t="n">
        <f aca="false">B32-B33</f>
        <v>42400</v>
      </c>
      <c r="C34" s="14" t="n">
        <f aca="false">C32-C33</f>
        <v>62600</v>
      </c>
      <c r="D34" s="14" t="n">
        <f aca="false">D32-D33</f>
        <v>44900</v>
      </c>
      <c r="E34" s="14" t="n">
        <f aca="false">E32-E33</f>
        <v>76400</v>
      </c>
      <c r="F34" s="14" t="n">
        <f aca="false">F32-F33</f>
        <v>45300</v>
      </c>
      <c r="G34" s="14" t="n">
        <f aca="false">G32-G33</f>
        <v>65100</v>
      </c>
      <c r="H34" s="14" t="n">
        <f aca="false">H32-H33</f>
        <v>9300</v>
      </c>
      <c r="I34" s="14" t="n">
        <f aca="false">I32-I33</f>
        <v>27100</v>
      </c>
      <c r="J34" s="14" t="n">
        <f aca="false">J32-J33</f>
        <v>-11800</v>
      </c>
      <c r="K34" s="14" t="n">
        <f aca="false">K32-K33</f>
        <v>11800</v>
      </c>
      <c r="L34" s="14" t="n">
        <f aca="false">L32-L33</f>
        <v>-24900</v>
      </c>
      <c r="M34" s="14" t="n">
        <f aca="false">M32-M33</f>
        <v>6500</v>
      </c>
      <c r="N34" s="14" t="n">
        <f aca="false">N32-N33</f>
        <v>-5900</v>
      </c>
    </row>
    <row r="35" customFormat="false" ht="15" hidden="false" customHeight="false" outlineLevel="0" collapsed="false">
      <c r="A35" s="10" t="s">
        <v>38</v>
      </c>
      <c r="B35" s="16" t="n">
        <f aca="false">COUNTIF(B34:N34,"&lt;0")</f>
        <v>3</v>
      </c>
    </row>
    <row r="36" customFormat="false" ht="15" hidden="false" customHeight="false" outlineLevel="0" collapsed="false">
      <c r="A36" s="10" t="s">
        <v>39</v>
      </c>
      <c r="B36" s="14" t="n">
        <f aca="false">MIN(B32:N32)</f>
        <v>25100</v>
      </c>
    </row>
    <row r="37" customFormat="false" ht="15" hidden="false" customHeight="false" outlineLevel="0" collapsed="false">
      <c r="A37" s="9" t="s">
        <v>40</v>
      </c>
    </row>
    <row r="38" customFormat="false" ht="15" hidden="false" customHeight="false" outlineLevel="0" collapsed="false">
      <c r="A38" s="10" t="s">
        <v>41</v>
      </c>
      <c r="B38" s="5" t="n">
        <v>93150</v>
      </c>
      <c r="C38" s="5" t="n">
        <v>111980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customFormat="false" ht="15" hidden="false" customHeight="false" outlineLevel="0" collapsed="false">
      <c r="A39" s="3" t="s">
        <v>42</v>
      </c>
      <c r="B39" s="14" t="n">
        <f aca="false">IF(B38="","",B38-B32)</f>
        <v>750</v>
      </c>
      <c r="C39" s="14" t="n">
        <f aca="false">IF(C38="","",C38-C32)</f>
        <v>-620</v>
      </c>
      <c r="D39" s="14" t="str">
        <f aca="false">IF(D38="","",D38-D32)</f>
        <v/>
      </c>
      <c r="E39" s="14" t="str">
        <f aca="false">IF(E38="","",E38-E32)</f>
        <v/>
      </c>
      <c r="F39" s="14" t="str">
        <f aca="false">IF(F38="","",F38-F32)</f>
        <v/>
      </c>
      <c r="G39" s="14" t="str">
        <f aca="false">IF(G38="","",G38-G32)</f>
        <v/>
      </c>
      <c r="H39" s="14" t="str">
        <f aca="false">IF(H38="","",H38-H32)</f>
        <v/>
      </c>
      <c r="I39" s="14" t="str">
        <f aca="false">IF(I38="","",I38-I32)</f>
        <v/>
      </c>
      <c r="J39" s="14" t="str">
        <f aca="false">IF(J38="","",J38-J32)</f>
        <v/>
      </c>
      <c r="K39" s="14" t="str">
        <f aca="false">IF(K38="","",K38-K32)</f>
        <v/>
      </c>
      <c r="L39" s="14" t="str">
        <f aca="false">IF(L38="","",L38-L32)</f>
        <v/>
      </c>
      <c r="M39" s="14" t="str">
        <f aca="false">IF(M38="","",M38-M32)</f>
        <v/>
      </c>
      <c r="N39" s="14" t="str">
        <f aca="false">IF(N38="","",N38-N32)</f>
        <v/>
      </c>
    </row>
    <row r="41" customFormat="false" ht="15" hidden="false" customHeight="false" outlineLevel="0" collapsed="false">
      <c r="A41" s="2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2026-11-05T15:23:03Z</dcterms:created>
  <dc:creator>AI Accounting Vendors</dc:creator>
  <dc:description/>
  <dc:language>en-US</dc:language>
  <cp:lastModifiedBy/>
  <dcterms:modified xsi:type="dcterms:W3CDTF">2026-11-05T15:23:03Z</dcterms:modified>
  <cp:revision>0</cp:revision>
  <dc:subject/>
  <dc:title>13-week cash flow forecast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